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F:\EPC-STI\download service desk - diligencia\"/>
    </mc:Choice>
  </mc:AlternateContent>
  <xr:revisionPtr revIDLastSave="0" documentId="13_ncr:1_{C3A947E0-3053-4889-96A8-3915D859142B}" xr6:coauthVersionLast="47" xr6:coauthVersionMax="47" xr10:uidLastSave="{00000000-0000-0000-0000-000000000000}"/>
  <bookViews>
    <workbookView xWindow="-120" yWindow="-120" windowWidth="29040" windowHeight="15720" tabRatio="500" activeTab="3" xr2:uid="{00000000-000D-0000-FFFF-FFFF00000000}"/>
  </bookViews>
  <sheets>
    <sheet name="TOTALIZAÇÃO" sheetId="1" r:id="rId1"/>
    <sheet name="ITEM 1.1 ASEG-03" sheetId="2" r:id="rId2"/>
    <sheet name="ITEM 1.2 ABD-03 " sheetId="20" r:id="rId3"/>
    <sheet name="ITEM 1.3 ASUPCOMP-02" sheetId="19" r:id="rId4"/>
  </sheets>
  <definedNames>
    <definedName name="Print_Area" localSheetId="0">TOTALIZAÇÃO!$A$8:$F$11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" i="19" l="1"/>
  <c r="H8" i="2" l="1"/>
  <c r="H8" i="20"/>
  <c r="F3" i="19"/>
  <c r="H1" i="19"/>
  <c r="G3" i="20"/>
  <c r="H1" i="2"/>
  <c r="F8" i="2" s="1"/>
  <c r="G3" i="2"/>
  <c r="F3" i="2"/>
  <c r="G24" i="19"/>
  <c r="H22" i="19"/>
  <c r="H23" i="19"/>
  <c r="H21" i="19"/>
  <c r="H24" i="19" s="1"/>
  <c r="H13" i="19"/>
  <c r="H14" i="19"/>
  <c r="H15" i="19"/>
  <c r="H16" i="19"/>
  <c r="H17" i="19"/>
  <c r="H24" i="20"/>
  <c r="G24" i="20"/>
  <c r="G23" i="20"/>
  <c r="H23" i="20"/>
  <c r="H21" i="20"/>
  <c r="H22" i="20"/>
  <c r="H20" i="20"/>
  <c r="H17" i="20"/>
  <c r="H14" i="20"/>
  <c r="H15" i="20"/>
  <c r="H16" i="20"/>
  <c r="H13" i="20"/>
  <c r="H12" i="20"/>
  <c r="H23" i="2"/>
  <c r="H17" i="2"/>
  <c r="G17" i="2"/>
  <c r="G23" i="2"/>
  <c r="H21" i="2"/>
  <c r="H22" i="2"/>
  <c r="H20" i="2"/>
  <c r="H13" i="2"/>
  <c r="H14" i="2"/>
  <c r="H15" i="2"/>
  <c r="H16" i="2"/>
  <c r="H12" i="2"/>
  <c r="F9" i="19" l="1"/>
  <c r="H9" i="19" s="1"/>
  <c r="H7" i="19"/>
  <c r="F6" i="19"/>
  <c r="H6" i="19" s="1"/>
  <c r="F5" i="19"/>
  <c r="F4" i="19"/>
  <c r="G24" i="2" l="1"/>
  <c r="G17" i="20"/>
  <c r="H25" i="19" l="1"/>
  <c r="G18" i="19"/>
  <c r="G25" i="19" s="1"/>
  <c r="G4" i="2"/>
  <c r="G4" i="19"/>
  <c r="G3" i="19" s="1"/>
  <c r="H3" i="19" s="1"/>
  <c r="G4" i="20"/>
  <c r="H24" i="2" l="1"/>
  <c r="F3" i="20"/>
  <c r="H3" i="20" s="1"/>
  <c r="H1" i="20"/>
  <c r="H3" i="2"/>
  <c r="F6" i="20" l="1"/>
  <c r="H6" i="20" s="1"/>
  <c r="F8" i="20"/>
  <c r="H5" i="19"/>
  <c r="H4" i="19"/>
  <c r="F4" i="2"/>
  <c r="H4" i="2" s="1"/>
  <c r="F6" i="2"/>
  <c r="H6" i="2" s="1"/>
  <c r="F5" i="2"/>
  <c r="H5" i="2" s="1"/>
  <c r="F5" i="20"/>
  <c r="H5" i="20" s="1"/>
  <c r="F4" i="20"/>
  <c r="H4" i="20" s="1"/>
  <c r="H10" i="19" l="1"/>
  <c r="H26" i="19" s="1"/>
  <c r="H9" i="20"/>
  <c r="H25" i="20" s="1"/>
  <c r="H9" i="2"/>
  <c r="H25" i="2" s="1"/>
  <c r="F10" i="1" l="1"/>
  <c r="F11" i="1" s="1"/>
</calcChain>
</file>

<file path=xl/sharedStrings.xml><?xml version="1.0" encoding="utf-8"?>
<sst xmlns="http://schemas.openxmlformats.org/spreadsheetml/2006/main" count="231" uniqueCount="118">
  <si>
    <t>Item</t>
  </si>
  <si>
    <t>Descrição do Bem ou Serviço</t>
  </si>
  <si>
    <t>Código CATSER</t>
  </si>
  <si>
    <t>Quantidade</t>
  </si>
  <si>
    <t>Métrica ou Unidade</t>
  </si>
  <si>
    <t>Valor Total Estimado</t>
  </si>
  <si>
    <t>Descrição</t>
  </si>
  <si>
    <t>ITEM 1.1</t>
  </si>
  <si>
    <t>ADMINISTRADOR EM SEGURANÇA DA INFORMAÇÃO - SÊNIOR - ASEG-03</t>
  </si>
  <si>
    <t>Atendimento</t>
  </si>
  <si>
    <t>1.1.1</t>
  </si>
  <si>
    <t>1.1.2</t>
  </si>
  <si>
    <t>1.1.3</t>
  </si>
  <si>
    <t>1.1.4</t>
  </si>
  <si>
    <t>Quantidade de profissionais (A)</t>
  </si>
  <si>
    <t>Quantidade de meses  (C )</t>
  </si>
  <si>
    <t>Custo  mensal do atendimento (B)</t>
  </si>
  <si>
    <t>Custo mensal (H)</t>
  </si>
  <si>
    <t>1.1.5</t>
  </si>
  <si>
    <t>1.1.6</t>
  </si>
  <si>
    <t>1.1.7</t>
  </si>
  <si>
    <t>OUTROS ITENS DE CUSTO</t>
  </si>
  <si>
    <t>Custo total  (D =  B x C)</t>
  </si>
  <si>
    <t>SUBITEM</t>
  </si>
  <si>
    <t>Quantidade  ou percentual, 
o que couber (F)</t>
  </si>
  <si>
    <t>Custo unitário, 
se couber  (G)</t>
  </si>
  <si>
    <t>1.1.8</t>
  </si>
  <si>
    <t>1.1.9</t>
  </si>
  <si>
    <t>Serviços de Gerenciamento de Infraestrutura de Tecnologia da Informação e Comunicação (TIC)</t>
  </si>
  <si>
    <t>ADMINISTRADOR DE BANCO DE DADOS - SÊNIOR - ABD-03</t>
  </si>
  <si>
    <t>Salário de referência do profissional (I)
 (referente a  220 hs/mês)</t>
  </si>
  <si>
    <t>ANALISTA DE SUPORTE COMPUTACIONAL PLENO  - ASUPCOMP-02</t>
  </si>
  <si>
    <t>ITEM 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</si>
  <si>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</si>
  <si>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</si>
  <si>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</si>
  <si>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</si>
  <si>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</si>
  <si>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</si>
  <si>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</si>
  <si>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</si>
  <si>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</si>
  <si>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ITEM 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</si>
  <si>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</si>
  <si>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</si>
  <si>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</si>
  <si>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</si>
  <si>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</si>
  <si>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</si>
  <si>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</si>
  <si>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</si>
  <si>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</si>
  <si>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Nº da Licitação:</t>
  </si>
  <si>
    <t>Nome da Empresa:</t>
  </si>
  <si>
    <t>CNPJ:</t>
  </si>
  <si>
    <t>Custos com software:</t>
  </si>
  <si>
    <t>Custos com recursos de computação:</t>
  </si>
  <si>
    <t>Custos com serviços de informações:</t>
  </si>
  <si>
    <t>Custos com equipamentos:</t>
  </si>
  <si>
    <t>Outros custos (especificar) :</t>
  </si>
  <si>
    <t>1.1.10</t>
  </si>
  <si>
    <t>Elementos Comerciais (Fatores/Ajustes Comerciais)</t>
  </si>
  <si>
    <t>Cobertura Tributária</t>
  </si>
  <si>
    <t>1.1.11</t>
  </si>
  <si>
    <t>Outros componentes (especificar)</t>
  </si>
  <si>
    <t xml:space="preserve">NOTA 1: </t>
  </si>
  <si>
    <t>No pagamento ref. ao mês de outubro do período eleitoral (item 1.1.2) deverá ser descontado o valor correspondente ao final de semana do pleito, pois já remunerado conforme item 1.1.4.</t>
  </si>
  <si>
    <t xml:space="preserve">NOTA 2: </t>
  </si>
  <si>
    <t>Subtotal 2 - Outros Itens:</t>
  </si>
  <si>
    <t>Subtotal 3 -  Componentes de Preço:</t>
  </si>
  <si>
    <t>COMPONENTES DE PREÇO</t>
  </si>
  <si>
    <t>Subtotal 2 + Subtotal 3 (J)</t>
  </si>
  <si>
    <t>Custo Total do Serviço = Subtotal 1 + Subtotal 2 + Subtotal 3  (L = E + J)</t>
  </si>
  <si>
    <t>Custo Unitário Mensal do Pessoal (II)</t>
  </si>
  <si>
    <t>Custo hora do Pessoal (III = II/220)</t>
  </si>
  <si>
    <r>
      <rPr>
        <b/>
        <u/>
        <sz val="11"/>
        <color rgb="FF000000"/>
        <rFont val="Calibri"/>
        <family val="2"/>
      </rPr>
      <t>Os componentes de custos que integram a planilha são:</t>
    </r>
    <r>
      <rPr>
        <b/>
        <sz val="11"/>
        <color rgb="FF000000"/>
        <rFont val="Calibri"/>
        <family val="2"/>
      </rPr>
      <t xml:space="preserve">
a) Custo de Pessoal: Consolida todos os custos incorridos com a utilização de serviços de profissionais, independente do regime ou modalidade de vínculo com a empresa. Deverá ser computado o somatório de todos os custos acrescidos dos encargos aprovisionados que afetem a composição do preço final ofertado, a exemplo da remuneração, encargos sociais, auxílios e benefícios dos recursos humanos relacionados à prestação do serviço.
b) Custos com software: Equivale ao somatório de todos os custos de disponibilização e utilização de recursos de software que integrarão a prestação dos serviços e que afetem a composição do preço final ofertado, a exemplo de ferramentas de automação, ferramentas de monitoramento, ferramenta de desenvolvimento, softwares de analytics ou de inteligência artificial, dentre outras.
c) Custos com recursos de computação: Equivale ao somatório de todos os custos de disponibilização e utilização de recursos físicos ou virtuais de computação que integrarão a prestação dos serviços e que afetem a composição do preço final ofertado, a exemplo de instâncias de computação, plataformas, middlewares, centrais de processamento de dados, entre outros recursos de computação.
d) Custos com equipamentos: Equivale ao somatório de todos os custos de disponibilização e utilização de equipamentos, utilitários e dispositivos diversos que serão utilizados diretamente na prestação dos serviços e que afetem a composição do preço final ofertado, a exemplo de equipamentos de comunicação, ferramentas de medição eletrônica, tokens, mídias, gerador de sinal, dentre outros.
e) Custos com serviços de informações: Equivale ao somatório de todos os custos de fornecimento de informações técnicas especializadas às equipes que prestam os serviços e que afetem a composição do preço final ofertado, a exemplo de plataformas digitais de fornecimento de conteúdo técnico especializado, serviços de mentoring, plataformas de suporte especializado, entre outros soluções de fornecimento de informações técnicas especializadas.
</t>
    </r>
    <r>
      <rPr>
        <b/>
        <u/>
        <sz val="11"/>
        <color rgb="FF000000"/>
        <rFont val="Calibri"/>
        <family val="2"/>
      </rPr>
      <t>Os componentes de formação do preço que integram a planilha são:</t>
    </r>
    <r>
      <rPr>
        <b/>
        <sz val="11"/>
        <color rgb="FF000000"/>
        <rFont val="Calibri"/>
        <family val="2"/>
      </rPr>
      <t xml:space="preserve">
a) Elementos Comerciais (Fatores/Ajustes Comerciais): Fator de preço que pode ser aplicado, tendo como base estratégias de negócio, elementos mercadológicos e estratégias de precificação da empresa, a exemplo de margem operacional, margem de risco, lucro, dentre outros fatores internos e externos considerados na precificação.
b) Cobertura Tributária: Fator de preço que inclui os custos tributários associados à prestação dos serviços que variam de acordo com o planejamento tributário de cada empresa.</t>
    </r>
  </si>
  <si>
    <t>1.2.10</t>
  </si>
  <si>
    <t>1.2.11</t>
  </si>
  <si>
    <t>1.2.12</t>
  </si>
  <si>
    <r>
      <rPr>
        <b/>
        <u/>
        <sz val="11"/>
        <color rgb="FF000000"/>
        <rFont val="Arial"/>
        <family val="2"/>
      </rPr>
      <t>Os componentes de custos que integram a planilha são:</t>
    </r>
    <r>
      <rPr>
        <b/>
        <sz val="11"/>
        <color rgb="FF000000"/>
        <rFont val="Arial"/>
        <family val="2"/>
      </rPr>
      <t xml:space="preserve">
a) Custo de Pessoal: Consolida todos os custos incorridos com a utilização de serviços de profissionais, independente do regime ou modalidade de vínculo com a empresa. Deverá ser computado o somatório de todos os custos acrescidos dos encargos aprovisionados que afetem a composição do preço final ofertado, a exemplo da remuneração, encargos sociais, auxílios e benefícios dos recursos humanos relacionados à prestação do serviço.
b) Custos com software: Equivale ao somatório de todos os custos de disponibilização e utilização de recursos de software que integrarão a prestação dos serviços e que afetem a composição do preço final ofertado, a exemplo de ferramentas de automação, ferramentas de monitoramento, ferramenta de desenvolvimento, softwares de analytics ou de inteligência artificial, dentre outras.
c) Custos com recursos de computação: Equivale ao somatório de todos os custos de disponibilização e utilização de recursos físicos ou virtuais de computação que integrarão a prestação dos serviços e que afetem a composição do preço final ofertado, a exemplo de instâncias de computação, plataformas, middlewares, centrais de processamento de dados, entre outros recursos de computação.
d) Custos com equipamentos: Equivale ao somatório de todos os custos de disponibilização e utilização de equipamentos, utilitários e dispositivos diversos que serão utilizados diretamente na prestação dos serviços e que afetem a composição do preço final ofertado, a exemplo de equipamentos de comunicação, ferramentas de medição eletrônica, tokens, mídias, gerador de sinal, dentre outros.
e) Custos com serviços de informações: Equivale ao somatório de todos os custos de fornecimento de informações técnicas especializadas às equipes que prestam os serviços e que afetem a composição do preço final ofertado, a exemplo de plataformas digitais de fornecimento de conteúdo técnico especializado, serviços de mentoring, plataformas de suporte especializado, entre outros soluções de fornecimento de informações técnicas especializadas.
</t>
    </r>
    <r>
      <rPr>
        <b/>
        <u/>
        <sz val="11"/>
        <color rgb="FF000000"/>
        <rFont val="Arial"/>
        <family val="2"/>
      </rPr>
      <t>Os componentes de formação do preço que integram a planilha são:</t>
    </r>
    <r>
      <rPr>
        <b/>
        <sz val="11"/>
        <color rgb="FF000000"/>
        <rFont val="Arial"/>
        <family val="2"/>
      </rPr>
      <t xml:space="preserve">
a) Elementos Comerciais (Fatores/Ajustes Comerciais): Fator de preço que pode ser aplicado, tendo como base estratégias de negócio, elementos mercadológicos e estratégias de precificação da empresa, a exemplo de margem operacional, margem de risco, lucro, dentre outros fatores internos e externos considerados na precificação.
b) Cobertura Tributária: Fator de preço que inclui os custos tributários associados à prestação dos serviços que variam de acordo com o planejamento tributário de cada empresa.</t>
    </r>
  </si>
  <si>
    <t>No pagamento ref. ao mês de outubro do período eleitoral (item 1.2.2) deverá ser descontado o valor correspondente ao final de semana do pleito, pois já remunerado conforme item 1.2.4.</t>
  </si>
  <si>
    <t>1.1.12</t>
  </si>
  <si>
    <t>1.3.10</t>
  </si>
  <si>
    <t>1.3.11</t>
  </si>
  <si>
    <t>1.3.12</t>
  </si>
  <si>
    <t>1.3.13</t>
  </si>
  <si>
    <t>No pagamento ref. ao mês de outubro do período eleitoral (item 1.3.2) deverá ser descontado o valor correspondente ao final de semana do pleito, pois já remunerado conforme item 1.3.4.</t>
  </si>
  <si>
    <t>UNIDADE (serviço)</t>
  </si>
  <si>
    <t>Valor Total</t>
  </si>
  <si>
    <t>Atendimento ordinário</t>
  </si>
  <si>
    <r>
      <t>Atendimento em período NÃO ELEITORAL no formato REMOTO</t>
    </r>
    <r>
      <rPr>
        <sz val="10"/>
        <color rgb="FF0070C0"/>
        <rFont val="Arial"/>
        <family val="2"/>
      </rPr>
      <t xml:space="preserve"> no intervalo de execução das atividades do perfil (59 meses) </t>
    </r>
    <r>
      <rPr>
        <sz val="10"/>
        <color rgb="FF162937"/>
        <rFont val="Arial"/>
        <family val="2"/>
        <charset val="1"/>
      </rPr>
      <t xml:space="preserve"> - 44 hs/semanais; 220 hs/mês.</t>
    </r>
  </si>
  <si>
    <r>
      <t xml:space="preserve">Atendimento  em período ELEITORAL no formato REMOTO,  </t>
    </r>
    <r>
      <rPr>
        <sz val="10"/>
        <color rgb="FF0070C0"/>
        <rFont val="Arial"/>
        <family val="2"/>
      </rPr>
      <t>no intervalo de execução das atividades do perfil (59 meses)</t>
    </r>
    <r>
      <rPr>
        <sz val="10"/>
        <color rgb="FF162937"/>
        <rFont val="Arial"/>
        <family val="2"/>
        <charset val="1"/>
      </rPr>
      <t xml:space="preserve">  - 72 hs/semanais; 312 hs/mês (Base: 22 dias úteis de 12 hs/dia  e 8 dias não úteis (sábados, domingos e feriados) de 6hs/dia); previstas eleições em out/ 2024, out/2026 e out/2028</t>
    </r>
  </si>
  <si>
    <r>
      <t xml:space="preserve">Atendimento em FIM DE SEMANA no formato REMOTO,  </t>
    </r>
    <r>
      <rPr>
        <sz val="10"/>
        <color rgb="FF0070C0"/>
        <rFont val="Arial"/>
        <family val="2"/>
      </rPr>
      <t>no intervalo de execução das atividades do perfil (59 meses)</t>
    </r>
    <r>
      <rPr>
        <sz val="10"/>
        <color rgb="FF162937"/>
        <rFont val="Arial"/>
        <family val="2"/>
        <charset val="1"/>
      </rPr>
      <t xml:space="preserve"> - sábados e domingos 10 hs p/dia; estimativa de doze finais de semana a cada ano.</t>
    </r>
  </si>
  <si>
    <r>
      <t xml:space="preserve">Atendimento em FIM DE SEMANA DE PLEITO ELEITORAL no formato PRESENCIAL,  </t>
    </r>
    <r>
      <rPr>
        <sz val="10"/>
        <color rgb="FF0070C0"/>
        <rFont val="Arial"/>
        <family val="2"/>
      </rPr>
      <t>no intervalo de execução das atividades do perfil (59 meses)</t>
    </r>
    <r>
      <rPr>
        <sz val="10"/>
        <color rgb="FF162937"/>
        <rFont val="Arial"/>
        <family val="2"/>
        <charset val="1"/>
      </rPr>
      <t xml:space="preserve"> -  26 hs p/turno de eleição; 52 hs p/eleição; previstas eleições em out/ 2024, out/2026 e out/2028.</t>
    </r>
  </si>
  <si>
    <t>ATENDIMENTO EXCEPCIONAL</t>
  </si>
  <si>
    <t>Custo unitário do atendimento (B1)</t>
  </si>
  <si>
    <t>Quantidade de horas (C1)</t>
  </si>
  <si>
    <t xml:space="preserve">Atendimento eventual, em caso de prorrogações de  sessõs plenárias.  Adotada a seguinte hipótese para cálculo estimado deste evento: a) a ocorrência de dois dias por ano de vigência resulta em 12 dias (contratação abrangerá seis anos no período de 2024 a 2029); e b) ocorrência de prorrogação de sessões plenárias em até  6 horas/dia (no máximo). Então, estima-se, no máximo, 72 horas, no intervalo de execução das atividades do perfil (59 meses). </t>
  </si>
  <si>
    <t>Custo total  (D1 =  B1 x C1)</t>
  </si>
  <si>
    <t>1.1.13</t>
  </si>
  <si>
    <r>
      <t>Custo total 
(I = H x</t>
    </r>
    <r>
      <rPr>
        <b/>
        <sz val="10"/>
        <color rgb="FF0070C0"/>
        <rFont val="Arial"/>
        <family val="2"/>
      </rPr>
      <t xml:space="preserve"> 59 meses</t>
    </r>
    <r>
      <rPr>
        <b/>
        <sz val="10"/>
        <color rgb="FF162937"/>
        <rFont val="Arial"/>
        <family val="2"/>
      </rPr>
      <t>)</t>
    </r>
  </si>
  <si>
    <r>
      <t xml:space="preserve">Custo total 
(I = H x </t>
    </r>
    <r>
      <rPr>
        <b/>
        <sz val="10"/>
        <color rgb="FF0070C0"/>
        <rFont val="Arial"/>
        <family val="2"/>
      </rPr>
      <t>59 meses</t>
    </r>
    <r>
      <rPr>
        <b/>
        <sz val="10"/>
        <color rgb="FF162937"/>
        <rFont val="Arial"/>
        <family val="2"/>
      </rPr>
      <t>)</t>
    </r>
  </si>
  <si>
    <r>
      <t xml:space="preserve">Subtotal 1 - Atendimento </t>
    </r>
    <r>
      <rPr>
        <b/>
        <sz val="10"/>
        <color rgb="FF0070C0"/>
        <rFont val="Arial"/>
        <family val="2"/>
      </rPr>
      <t>no intervalo de execução das atividades do perfil (59 meses) (E = ∑ (D;D1))</t>
    </r>
  </si>
  <si>
    <t>ATENDIMENTO ORDINÁRIO</t>
  </si>
  <si>
    <t>1.2.13</t>
  </si>
  <si>
    <r>
      <t xml:space="preserve">Subtotal 1 - Atendimento </t>
    </r>
    <r>
      <rPr>
        <b/>
        <sz val="10"/>
        <color rgb="FF0070C0"/>
        <rFont val="Arial"/>
        <family val="2"/>
      </rPr>
      <t xml:space="preserve"> no intervalo de execução das atividades do perfil (59 meses)  (E = ∑ (D;D1))</t>
    </r>
  </si>
  <si>
    <t>[quantidade minima = 1]</t>
  </si>
  <si>
    <r>
      <t xml:space="preserve">Subtotal 1 - Atendimento </t>
    </r>
    <r>
      <rPr>
        <b/>
        <sz val="10"/>
        <color rgb="FF0070C0"/>
        <rFont val="Arial"/>
        <family val="2"/>
      </rPr>
      <t>no intervalo de execução das atividades do perfil (59 meses)  (E = ∑ (D;D1))</t>
    </r>
  </si>
  <si>
    <t>1.3.14</t>
  </si>
  <si>
    <t>[quantidade minima = 3]</t>
  </si>
  <si>
    <r>
      <t>Atendimento em período NÃO ELEITORAL no formato PRESENCIAL</t>
    </r>
    <r>
      <rPr>
        <sz val="10"/>
        <color rgb="FF0070C0"/>
        <rFont val="Arial"/>
        <family val="2"/>
      </rPr>
      <t xml:space="preserve"> no intervalo de execução das atividades do perfil (59 meses) </t>
    </r>
    <r>
      <rPr>
        <sz val="10"/>
        <color rgb="FF162937"/>
        <rFont val="Arial"/>
        <family val="2"/>
        <charset val="1"/>
      </rPr>
      <t xml:space="preserve"> - 44 hs/semanais; 220 hs/mês.</t>
    </r>
  </si>
  <si>
    <r>
      <t xml:space="preserve">Atendimento  em período ELEITORAL no formato PRESENCIAL,  </t>
    </r>
    <r>
      <rPr>
        <sz val="10"/>
        <color rgb="FF0070C0"/>
        <rFont val="Arial"/>
        <family val="2"/>
      </rPr>
      <t>no intervalo de execução das atividades do perfil (59 meses)</t>
    </r>
    <r>
      <rPr>
        <sz val="10"/>
        <color rgb="FF162937"/>
        <rFont val="Arial"/>
        <family val="2"/>
        <charset val="1"/>
      </rPr>
      <t xml:space="preserve">  - 72 hs/semanais; 312 hs/mês (Base: 22 dias úteis de 12 hs/dia  e 8 dias não úteis (sábados, domingos e feriados) de 6hs/dia); previstas eleições em out/ 2024, out/2026 e out/2028</t>
    </r>
  </si>
  <si>
    <r>
      <t xml:space="preserve">Atendimento em FIM DE SEMANA no formato PRESENCIAL,  </t>
    </r>
    <r>
      <rPr>
        <sz val="10"/>
        <color rgb="FF0070C0"/>
        <rFont val="Arial"/>
        <family val="2"/>
      </rPr>
      <t>no intervalo de execução das atividades do perfil (59 meses)</t>
    </r>
    <r>
      <rPr>
        <sz val="10"/>
        <color rgb="FF162937"/>
        <rFont val="Arial"/>
        <family val="2"/>
        <charset val="1"/>
      </rPr>
      <t xml:space="preserve"> - sábados e domingos 10 hs p/dia; estimativa de doze finais de semana a cada ano.</t>
    </r>
  </si>
  <si>
    <r>
      <t xml:space="preserve">Atendimento em FIM DE SEMANA DE PLEITO ELEITORAL no formato PRESENCIAL,  </t>
    </r>
    <r>
      <rPr>
        <sz val="10"/>
        <color rgb="FF0070C0"/>
        <rFont val="Arial"/>
        <family val="2"/>
      </rPr>
      <t>no intervalo de execução das atividades do perfil (59 meses)</t>
    </r>
    <r>
      <rPr>
        <sz val="10"/>
        <color rgb="FF162937"/>
        <rFont val="Arial"/>
        <family val="2"/>
        <charset val="1"/>
      </rPr>
      <t xml:space="preserve"> - 78 hs p/turno de eleição; 156 hs p/eleição; previstas eleições em out/ 2024, out/2026 e out/2028</t>
    </r>
  </si>
  <si>
    <r>
      <t xml:space="preserve">Deslocamentos para o interior do estado de Sergipe - estimado </t>
    </r>
    <r>
      <rPr>
        <sz val="10"/>
        <color rgb="FF0070C0"/>
        <rFont val="Arial"/>
        <family val="2"/>
      </rPr>
      <t>01 deslocamento mensal, se houver necessidade, no intervalo de execução das atividades do perfil (59 meses)</t>
    </r>
    <r>
      <rPr>
        <sz val="10"/>
        <color rgb="FF162937"/>
        <rFont val="Arial"/>
        <family val="2"/>
        <charset val="1"/>
      </rPr>
      <t>.</t>
    </r>
  </si>
  <si>
    <t>COMPOSIÇÃO DE CUSTOS E FORMAÇÃO DE PREÇOS</t>
  </si>
  <si>
    <t>[valor da diária p/deslocamento]</t>
  </si>
  <si>
    <t xml:space="preserve"> Valor do Servico, com previsão de execução dos perfis contratados no período  de 59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</si>
</sst>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(&quot;R$ &quot;* #,##0.00_);_(&quot;R$ &quot;* \(#,##0.00\);_(&quot;R$ &quot;* \-??_);_(@_)"/>
    <numFmt numFmtId="165" formatCode="&quot;R$ &quot;#,##0.00"/>
    <numFmt numFmtId="166" formatCode="&quot;R$&quot;#,##0.00"/>
    <numFmt numFmtId="167" formatCode="&quot;R$&quot;\ #,##0.00"/>
  </numFmts>
  <fonts count="24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color rgb="FF162937"/>
      <name val="Arial"/>
      <family val="2"/>
      <charset val="1"/>
    </font>
    <font>
      <sz val="10"/>
      <color rgb="FF162937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162937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555555"/>
      <name val="Arial"/>
      <family val="2"/>
    </font>
    <font>
      <b/>
      <u/>
      <sz val="11"/>
      <color rgb="FF000000"/>
      <name val="Calibri"/>
      <family val="2"/>
    </font>
    <font>
      <sz val="10"/>
      <color rgb="FF162937"/>
      <name val="Arial"/>
      <family val="2"/>
    </font>
    <font>
      <b/>
      <u/>
      <sz val="11"/>
      <color rgb="FF000000"/>
      <name val="Arial"/>
      <family val="2"/>
    </font>
    <font>
      <b/>
      <sz val="11"/>
      <color rgb="FF000000"/>
      <name val="Calibri"/>
      <family val="2"/>
      <charset val="1"/>
    </font>
    <font>
      <sz val="11"/>
      <color rgb="FF0070C0"/>
      <name val="Arial"/>
      <family val="2"/>
    </font>
    <font>
      <b/>
      <sz val="11"/>
      <color rgb="FF0070C0"/>
      <name val="Arial"/>
      <family val="2"/>
    </font>
    <font>
      <sz val="10"/>
      <color rgb="FF0070C0"/>
      <name val="Arial"/>
      <family val="2"/>
      <charset val="1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  <charset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1" fillId="0" borderId="0" applyBorder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/>
    </xf>
    <xf numFmtId="167" fontId="0" fillId="0" borderId="0" xfId="0" applyNumberFormat="1"/>
    <xf numFmtId="166" fontId="5" fillId="2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top"/>
    </xf>
    <xf numFmtId="167" fontId="6" fillId="4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6" fontId="14" fillId="3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167" fontId="9" fillId="0" borderId="0" xfId="0" applyNumberFormat="1" applyFont="1"/>
    <xf numFmtId="0" fontId="1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top"/>
    </xf>
    <xf numFmtId="167" fontId="10" fillId="4" borderId="1" xfId="0" applyNumberFormat="1" applyFont="1" applyFill="1" applyBorder="1" applyAlignment="1">
      <alignment horizontal="center" vertical="top"/>
    </xf>
    <xf numFmtId="167" fontId="10" fillId="0" borderId="1" xfId="0" applyNumberFormat="1" applyFont="1" applyBorder="1" applyAlignment="1">
      <alignment horizontal="center" vertical="top"/>
    </xf>
    <xf numFmtId="167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67" fontId="19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6" fontId="19" fillId="2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44" fontId="3" fillId="2" borderId="1" xfId="4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/>
    </xf>
    <xf numFmtId="0" fontId="3" fillId="3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justify" vertical="top" wrapText="1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/>
    </xf>
    <xf numFmtId="0" fontId="14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4" fontId="19" fillId="3" borderId="1" xfId="4" applyFont="1" applyFill="1" applyBorder="1" applyAlignment="1">
      <alignment horizontal="center" vertical="center" wrapText="1"/>
    </xf>
  </cellXfs>
  <cellStyles count="5">
    <cellStyle name="Moeda" xfId="4" builtinId="4"/>
    <cellStyle name="Moeda 2 2" xfId="1" xr:uid="{00000000-0005-0000-0000-000006000000}"/>
    <cellStyle name="Normal" xfId="0" builtinId="0"/>
    <cellStyle name="Normal 3" xfId="2" xr:uid="{00000000-0005-0000-0000-000007000000}"/>
    <cellStyle name="Normal 6 3 2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62937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view="pageBreakPreview" zoomScale="68" zoomScaleNormal="100" zoomScaleSheetLayoutView="68" zoomScalePageLayoutView="200" workbookViewId="0">
      <selection activeCell="L7" sqref="L7"/>
    </sheetView>
  </sheetViews>
  <sheetFormatPr defaultColWidth="8.7109375" defaultRowHeight="14.25" x14ac:dyDescent="0.2"/>
  <cols>
    <col min="1" max="1" width="8.7109375" style="11"/>
    <col min="2" max="2" width="30.5703125" style="11" customWidth="1"/>
    <col min="3" max="3" width="20.5703125" style="11" customWidth="1"/>
    <col min="4" max="4" width="20.85546875" style="11" customWidth="1"/>
    <col min="5" max="5" width="25.5703125" style="11" customWidth="1"/>
    <col min="6" max="6" width="23.85546875" style="11" customWidth="1"/>
    <col min="7" max="16384" width="8.7109375" style="11"/>
  </cols>
  <sheetData>
    <row r="1" spans="1:6" ht="15" x14ac:dyDescent="0.25">
      <c r="A1" s="65" t="s">
        <v>115</v>
      </c>
      <c r="B1" s="65"/>
      <c r="C1" s="65"/>
      <c r="D1" s="65"/>
      <c r="E1" s="65"/>
      <c r="F1" s="65"/>
    </row>
    <row r="3" spans="1:6" ht="15" x14ac:dyDescent="0.25">
      <c r="A3" s="66" t="s">
        <v>52</v>
      </c>
      <c r="B3" s="66"/>
      <c r="C3" s="67"/>
      <c r="D3" s="67"/>
      <c r="E3" s="67"/>
      <c r="F3" s="67"/>
    </row>
    <row r="4" spans="1:6" ht="15" x14ac:dyDescent="0.25">
      <c r="A4" s="66" t="s">
        <v>53</v>
      </c>
      <c r="B4" s="66"/>
      <c r="C4" s="68"/>
      <c r="D4" s="68"/>
      <c r="E4" s="68"/>
      <c r="F4" s="68"/>
    </row>
    <row r="5" spans="1:6" ht="15" x14ac:dyDescent="0.25">
      <c r="A5" s="66" t="s">
        <v>54</v>
      </c>
      <c r="B5" s="66"/>
      <c r="C5" s="67"/>
      <c r="D5" s="67"/>
      <c r="E5" s="67"/>
      <c r="F5" s="67"/>
    </row>
    <row r="8" spans="1:6" s="13" customFormat="1" ht="41.25" customHeight="1" x14ac:dyDescent="0.25">
      <c r="A8" s="63" t="s">
        <v>117</v>
      </c>
      <c r="B8" s="63"/>
      <c r="C8" s="63"/>
      <c r="D8" s="63"/>
      <c r="E8" s="63"/>
      <c r="F8" s="63"/>
    </row>
    <row r="9" spans="1:6" ht="15" x14ac:dyDescent="0.25">
      <c r="A9" s="12" t="s">
        <v>0</v>
      </c>
      <c r="B9" s="12" t="s">
        <v>1</v>
      </c>
      <c r="C9" s="12" t="s">
        <v>2</v>
      </c>
      <c r="D9" s="12" t="s">
        <v>3</v>
      </c>
      <c r="E9" s="12" t="s">
        <v>4</v>
      </c>
      <c r="F9" s="49" t="s">
        <v>88</v>
      </c>
    </row>
    <row r="10" spans="1:6" ht="88.5" customHeight="1" x14ac:dyDescent="0.2">
      <c r="A10" s="15">
        <v>1</v>
      </c>
      <c r="B10" s="16" t="s">
        <v>28</v>
      </c>
      <c r="C10" s="15">
        <v>27014</v>
      </c>
      <c r="D10" s="15">
        <v>1</v>
      </c>
      <c r="E10" s="48" t="s">
        <v>87</v>
      </c>
      <c r="F10" s="17" t="e">
        <f>'ITEM 1.1 ASEG-03'!H25+'ITEM 1.2 ABD-03 '!H25+'ITEM 1.3 ASUPCOMP-02'!H26</f>
        <v>#VALUE!</v>
      </c>
    </row>
    <row r="11" spans="1:6" ht="15" x14ac:dyDescent="0.25">
      <c r="A11" s="64" t="s">
        <v>5</v>
      </c>
      <c r="B11" s="64"/>
      <c r="C11" s="64"/>
      <c r="D11" s="64"/>
      <c r="E11" s="64"/>
      <c r="F11" s="18" t="e">
        <f>SUM(F10:F10)</f>
        <v>#VALUE!</v>
      </c>
    </row>
  </sheetData>
  <mergeCells count="9">
    <mergeCell ref="A8:F8"/>
    <mergeCell ref="A11:E11"/>
    <mergeCell ref="A1:F1"/>
    <mergeCell ref="A3:B3"/>
    <mergeCell ref="A4:B4"/>
    <mergeCell ref="A5:B5"/>
    <mergeCell ref="C3:F3"/>
    <mergeCell ref="C4:F4"/>
    <mergeCell ref="C5:F5"/>
  </mergeCells>
  <pageMargins left="0.51180555555555496" right="0.51180555555555496" top="0.78749999999999998" bottom="0.78749999999999998" header="0.51180555555555496" footer="0.51180555555555496"/>
  <pageSetup paperSize="9" scale="6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"/>
  <sheetViews>
    <sheetView view="pageBreakPreview" topLeftCell="A19" zoomScale="69" zoomScaleNormal="100" zoomScaleSheetLayoutView="69" workbookViewId="0">
      <selection activeCell="M8" sqref="M8"/>
    </sheetView>
  </sheetViews>
  <sheetFormatPr defaultColWidth="9.140625" defaultRowHeight="15" x14ac:dyDescent="0.25"/>
  <cols>
    <col min="1" max="1" width="11.140625" customWidth="1"/>
    <col min="2" max="2" width="36.42578125" customWidth="1"/>
    <col min="3" max="3" width="29.140625" style="1" customWidth="1"/>
    <col min="4" max="4" width="23.42578125" style="1" customWidth="1"/>
    <col min="5" max="5" width="37" style="1" customWidth="1"/>
    <col min="6" max="6" width="35" style="1" customWidth="1"/>
    <col min="7" max="7" width="32.85546875" customWidth="1"/>
    <col min="8" max="8" width="22.140625" customWidth="1"/>
    <col min="9" max="9" width="14.42578125" bestFit="1" customWidth="1"/>
    <col min="10" max="10" width="11.7109375" bestFit="1" customWidth="1"/>
  </cols>
  <sheetData>
    <row r="1" spans="1:10" s="46" customFormat="1" ht="44.25" customHeight="1" x14ac:dyDescent="0.25">
      <c r="A1" s="9" t="s">
        <v>7</v>
      </c>
      <c r="B1" s="19" t="s">
        <v>8</v>
      </c>
      <c r="C1" s="19" t="s">
        <v>30</v>
      </c>
      <c r="D1" s="42"/>
      <c r="E1" s="19" t="s">
        <v>73</v>
      </c>
      <c r="F1" s="43"/>
      <c r="G1" s="19" t="s">
        <v>74</v>
      </c>
      <c r="H1" s="44">
        <f>F1/220</f>
        <v>0</v>
      </c>
      <c r="I1" s="45"/>
      <c r="J1" s="45"/>
    </row>
    <row r="2" spans="1:10" ht="25.5" x14ac:dyDescent="0.25">
      <c r="A2" s="9" t="s">
        <v>23</v>
      </c>
      <c r="B2" s="76" t="s">
        <v>89</v>
      </c>
      <c r="C2" s="76"/>
      <c r="D2" s="76"/>
      <c r="E2" s="10" t="s">
        <v>14</v>
      </c>
      <c r="F2" s="10" t="s">
        <v>16</v>
      </c>
      <c r="G2" s="10" t="s">
        <v>15</v>
      </c>
      <c r="H2" s="10" t="s">
        <v>22</v>
      </c>
    </row>
    <row r="3" spans="1:10" ht="30" customHeight="1" x14ac:dyDescent="0.25">
      <c r="A3" s="30" t="s">
        <v>10</v>
      </c>
      <c r="B3" s="77" t="s">
        <v>90</v>
      </c>
      <c r="C3" s="78"/>
      <c r="D3" s="79"/>
      <c r="E3" s="57" t="s">
        <v>106</v>
      </c>
      <c r="F3" s="7" t="e">
        <f>F1*E3</f>
        <v>#VALUE!</v>
      </c>
      <c r="G3" s="59">
        <f>59-G4</f>
        <v>46.400000000000006</v>
      </c>
      <c r="H3" s="4" t="e">
        <f>F3*G3</f>
        <v>#VALUE!</v>
      </c>
    </row>
    <row r="4" spans="1:10" ht="41.25" customHeight="1" x14ac:dyDescent="0.25">
      <c r="A4" s="30" t="s">
        <v>11</v>
      </c>
      <c r="B4" s="77" t="s">
        <v>91</v>
      </c>
      <c r="C4" s="78"/>
      <c r="D4" s="79"/>
      <c r="E4" s="57" t="s">
        <v>106</v>
      </c>
      <c r="F4" s="7" t="e">
        <f>H1*312*E4</f>
        <v>#VALUE!</v>
      </c>
      <c r="G4" s="2">
        <f>3*(17/30+1+1+1+19/30)</f>
        <v>12.599999999999998</v>
      </c>
      <c r="H4" s="4" t="e">
        <f t="shared" ref="H4:H6" si="0">F4*G4</f>
        <v>#VALUE!</v>
      </c>
    </row>
    <row r="5" spans="1:10" ht="39" customHeight="1" x14ac:dyDescent="0.25">
      <c r="A5" s="30" t="s">
        <v>12</v>
      </c>
      <c r="B5" s="77" t="s">
        <v>92</v>
      </c>
      <c r="C5" s="78"/>
      <c r="D5" s="79"/>
      <c r="E5" s="57" t="s">
        <v>106</v>
      </c>
      <c r="F5" s="7" t="e">
        <f>H1*10*2*E5</f>
        <v>#VALUE!</v>
      </c>
      <c r="G5" s="50">
        <v>59</v>
      </c>
      <c r="H5" s="4" t="e">
        <f t="shared" si="0"/>
        <v>#VALUE!</v>
      </c>
    </row>
    <row r="6" spans="1:10" ht="52.5" customHeight="1" x14ac:dyDescent="0.25">
      <c r="A6" s="30" t="s">
        <v>13</v>
      </c>
      <c r="B6" s="77" t="s">
        <v>93</v>
      </c>
      <c r="C6" s="78"/>
      <c r="D6" s="79"/>
      <c r="E6" s="57" t="s">
        <v>106</v>
      </c>
      <c r="F6" s="7" t="e">
        <f>H1*52*E6</f>
        <v>#VALUE!</v>
      </c>
      <c r="G6" s="3">
        <v>3</v>
      </c>
      <c r="H6" s="4" t="e">
        <f t="shared" si="0"/>
        <v>#VALUE!</v>
      </c>
    </row>
    <row r="7" spans="1:10" ht="52.5" customHeight="1" x14ac:dyDescent="0.25">
      <c r="A7" s="51" t="s">
        <v>23</v>
      </c>
      <c r="B7" s="80" t="s">
        <v>94</v>
      </c>
      <c r="C7" s="81"/>
      <c r="D7" s="82"/>
      <c r="E7" s="52" t="s">
        <v>14</v>
      </c>
      <c r="F7" s="52" t="s">
        <v>95</v>
      </c>
      <c r="G7" s="52" t="s">
        <v>96</v>
      </c>
      <c r="H7" s="52" t="s">
        <v>98</v>
      </c>
    </row>
    <row r="8" spans="1:10" ht="52.5" customHeight="1" x14ac:dyDescent="0.25">
      <c r="A8" s="53" t="s">
        <v>18</v>
      </c>
      <c r="B8" s="83" t="s">
        <v>97</v>
      </c>
      <c r="C8" s="83"/>
      <c r="D8" s="83"/>
      <c r="E8" s="57" t="s">
        <v>106</v>
      </c>
      <c r="F8" s="54">
        <f>H1</f>
        <v>0</v>
      </c>
      <c r="G8" s="55">
        <v>72</v>
      </c>
      <c r="H8" s="50" t="e">
        <f>E8*F8*G8</f>
        <v>#VALUE!</v>
      </c>
    </row>
    <row r="9" spans="1:10" x14ac:dyDescent="0.25">
      <c r="A9" s="69" t="s">
        <v>102</v>
      </c>
      <c r="B9" s="69"/>
      <c r="C9" s="69"/>
      <c r="D9" s="69"/>
      <c r="E9" s="69"/>
      <c r="F9" s="69"/>
      <c r="G9" s="69"/>
      <c r="H9" s="22" t="e">
        <f>SUM(H3:H6,H8)</f>
        <v>#VALUE!</v>
      </c>
      <c r="I9" s="21"/>
    </row>
    <row r="10" spans="1:10" ht="24" customHeight="1" x14ac:dyDescent="0.25">
      <c r="A10" s="75" t="s">
        <v>21</v>
      </c>
      <c r="B10" s="75"/>
      <c r="C10" s="75"/>
      <c r="D10" s="75"/>
      <c r="E10" s="75"/>
      <c r="F10" s="75"/>
      <c r="G10" s="75"/>
      <c r="H10" s="75"/>
    </row>
    <row r="11" spans="1:10" ht="25.5" x14ac:dyDescent="0.25">
      <c r="A11" s="9" t="s">
        <v>23</v>
      </c>
      <c r="B11" s="73" t="s">
        <v>6</v>
      </c>
      <c r="C11" s="73"/>
      <c r="D11" s="73"/>
      <c r="E11" s="10" t="s">
        <v>24</v>
      </c>
      <c r="F11" s="10" t="s">
        <v>25</v>
      </c>
      <c r="G11" s="9" t="s">
        <v>17</v>
      </c>
      <c r="H11" s="10" t="s">
        <v>100</v>
      </c>
    </row>
    <row r="12" spans="1:10" ht="24" customHeight="1" x14ac:dyDescent="0.25">
      <c r="A12" s="53" t="s">
        <v>19</v>
      </c>
      <c r="B12" s="40" t="s">
        <v>55</v>
      </c>
      <c r="C12" s="72"/>
      <c r="D12" s="72"/>
      <c r="E12" s="25"/>
      <c r="F12" s="26"/>
      <c r="G12" s="27"/>
      <c r="H12" s="4">
        <f>G12*59</f>
        <v>0</v>
      </c>
    </row>
    <row r="13" spans="1:10" ht="22.5" customHeight="1" x14ac:dyDescent="0.25">
      <c r="A13" s="53" t="s">
        <v>20</v>
      </c>
      <c r="B13" s="40" t="s">
        <v>56</v>
      </c>
      <c r="C13" s="72"/>
      <c r="D13" s="72"/>
      <c r="E13" s="25"/>
      <c r="F13" s="26"/>
      <c r="G13" s="27"/>
      <c r="H13" s="4">
        <f t="shared" ref="H13:H16" si="1">G13*59</f>
        <v>0</v>
      </c>
    </row>
    <row r="14" spans="1:10" ht="24" customHeight="1" x14ac:dyDescent="0.25">
      <c r="A14" s="53" t="s">
        <v>26</v>
      </c>
      <c r="B14" s="40" t="s">
        <v>58</v>
      </c>
      <c r="C14" s="72"/>
      <c r="D14" s="72"/>
      <c r="E14" s="25"/>
      <c r="F14" s="26"/>
      <c r="G14" s="27"/>
      <c r="H14" s="4">
        <f t="shared" si="1"/>
        <v>0</v>
      </c>
    </row>
    <row r="15" spans="1:10" ht="25.5" customHeight="1" x14ac:dyDescent="0.25">
      <c r="A15" s="53" t="s">
        <v>27</v>
      </c>
      <c r="B15" s="40" t="s">
        <v>57</v>
      </c>
      <c r="C15" s="72"/>
      <c r="D15" s="72"/>
      <c r="E15" s="25"/>
      <c r="F15" s="26"/>
      <c r="G15" s="27"/>
      <c r="H15" s="4">
        <f t="shared" si="1"/>
        <v>0</v>
      </c>
    </row>
    <row r="16" spans="1:10" ht="24.75" customHeight="1" x14ac:dyDescent="0.25">
      <c r="A16" s="53" t="s">
        <v>60</v>
      </c>
      <c r="B16" s="40" t="s">
        <v>59</v>
      </c>
      <c r="C16" s="72"/>
      <c r="D16" s="72"/>
      <c r="E16" s="25"/>
      <c r="F16" s="25"/>
      <c r="G16" s="27"/>
      <c r="H16" s="4">
        <f t="shared" si="1"/>
        <v>0</v>
      </c>
    </row>
    <row r="17" spans="1:8" ht="24.75" customHeight="1" x14ac:dyDescent="0.25">
      <c r="A17" s="69" t="s">
        <v>68</v>
      </c>
      <c r="B17" s="69"/>
      <c r="C17" s="69"/>
      <c r="D17" s="69"/>
      <c r="E17" s="69"/>
      <c r="F17" s="69"/>
      <c r="G17" s="22">
        <f>SUM(G12:G16)</f>
        <v>0</v>
      </c>
      <c r="H17" s="22">
        <f>SUM(H12:H16)</f>
        <v>0</v>
      </c>
    </row>
    <row r="18" spans="1:8" s="47" customFormat="1" ht="24.75" customHeight="1" x14ac:dyDescent="0.25">
      <c r="A18" s="75" t="s">
        <v>70</v>
      </c>
      <c r="B18" s="75"/>
      <c r="C18" s="75"/>
      <c r="D18" s="75"/>
      <c r="E18" s="75"/>
      <c r="F18" s="75"/>
      <c r="G18" s="75"/>
      <c r="H18" s="75"/>
    </row>
    <row r="19" spans="1:8" s="47" customFormat="1" ht="24.75" customHeight="1" x14ac:dyDescent="0.25">
      <c r="A19" s="9" t="s">
        <v>23</v>
      </c>
      <c r="B19" s="73" t="s">
        <v>6</v>
      </c>
      <c r="C19" s="73"/>
      <c r="D19" s="73"/>
      <c r="E19" s="10" t="s">
        <v>24</v>
      </c>
      <c r="F19" s="10" t="s">
        <v>25</v>
      </c>
      <c r="G19" s="9" t="s">
        <v>17</v>
      </c>
      <c r="H19" s="10" t="s">
        <v>101</v>
      </c>
    </row>
    <row r="20" spans="1:8" ht="24.75" customHeight="1" x14ac:dyDescent="0.25">
      <c r="A20" s="53" t="s">
        <v>63</v>
      </c>
      <c r="B20" s="39" t="s">
        <v>61</v>
      </c>
      <c r="C20" s="72"/>
      <c r="D20" s="72"/>
      <c r="E20" s="28"/>
      <c r="F20" s="28"/>
      <c r="G20" s="27"/>
      <c r="H20" s="4">
        <f>G20*59</f>
        <v>0</v>
      </c>
    </row>
    <row r="21" spans="1:8" ht="24.75" customHeight="1" x14ac:dyDescent="0.25">
      <c r="A21" s="53" t="s">
        <v>81</v>
      </c>
      <c r="B21" s="39" t="s">
        <v>62</v>
      </c>
      <c r="C21" s="72"/>
      <c r="D21" s="72"/>
      <c r="E21" s="28"/>
      <c r="F21" s="28"/>
      <c r="G21" s="27"/>
      <c r="H21" s="4">
        <f t="shared" ref="H21:H22" si="2">G21*59</f>
        <v>0</v>
      </c>
    </row>
    <row r="22" spans="1:8" ht="24.75" customHeight="1" x14ac:dyDescent="0.25">
      <c r="A22" s="53" t="s">
        <v>99</v>
      </c>
      <c r="B22" s="41" t="s">
        <v>64</v>
      </c>
      <c r="C22" s="72"/>
      <c r="D22" s="72"/>
      <c r="E22" s="25"/>
      <c r="F22" s="25"/>
      <c r="G22" s="27"/>
      <c r="H22" s="4">
        <f t="shared" si="2"/>
        <v>0</v>
      </c>
    </row>
    <row r="23" spans="1:8" x14ac:dyDescent="0.25">
      <c r="A23" s="69" t="s">
        <v>69</v>
      </c>
      <c r="B23" s="69"/>
      <c r="C23" s="69"/>
      <c r="D23" s="69"/>
      <c r="E23" s="69"/>
      <c r="F23" s="69"/>
      <c r="G23" s="22">
        <f>SUM(G20:G22)</f>
        <v>0</v>
      </c>
      <c r="H23" s="22">
        <f>SUM(H20:H22)</f>
        <v>0</v>
      </c>
    </row>
    <row r="24" spans="1:8" x14ac:dyDescent="0.25">
      <c r="A24" s="69" t="s">
        <v>71</v>
      </c>
      <c r="B24" s="69"/>
      <c r="C24" s="69"/>
      <c r="D24" s="69"/>
      <c r="E24" s="69"/>
      <c r="F24" s="69"/>
      <c r="G24" s="22">
        <f>G17+G23</f>
        <v>0</v>
      </c>
      <c r="H24" s="22">
        <f>H17+H23</f>
        <v>0</v>
      </c>
    </row>
    <row r="25" spans="1:8" ht="25.5" customHeight="1" x14ac:dyDescent="0.25">
      <c r="A25" s="73" t="s">
        <v>72</v>
      </c>
      <c r="B25" s="73"/>
      <c r="C25" s="73"/>
      <c r="D25" s="73"/>
      <c r="E25" s="73"/>
      <c r="F25" s="73"/>
      <c r="G25" s="73"/>
      <c r="H25" s="38" t="e">
        <f>H9+H24</f>
        <v>#VALUE!</v>
      </c>
    </row>
    <row r="26" spans="1:8" x14ac:dyDescent="0.25">
      <c r="A26" s="20" t="s">
        <v>65</v>
      </c>
      <c r="B26" s="74" t="s">
        <v>66</v>
      </c>
      <c r="C26" s="74"/>
      <c r="D26" s="74"/>
      <c r="E26" s="74"/>
      <c r="F26" s="74"/>
      <c r="G26" s="74"/>
      <c r="H26" s="74"/>
    </row>
    <row r="27" spans="1:8" ht="357" customHeight="1" x14ac:dyDescent="0.25">
      <c r="A27" s="20" t="s">
        <v>67</v>
      </c>
      <c r="B27" s="70" t="s">
        <v>75</v>
      </c>
      <c r="C27" s="71"/>
      <c r="D27" s="71"/>
      <c r="E27" s="71"/>
      <c r="F27" s="71"/>
      <c r="G27" s="71"/>
      <c r="H27" s="71"/>
    </row>
  </sheetData>
  <mergeCells count="26">
    <mergeCell ref="A9:G9"/>
    <mergeCell ref="A10:H10"/>
    <mergeCell ref="B11:D11"/>
    <mergeCell ref="B2:D2"/>
    <mergeCell ref="B3:D3"/>
    <mergeCell ref="B4:D4"/>
    <mergeCell ref="B5:D5"/>
    <mergeCell ref="B6:D6"/>
    <mergeCell ref="B7:D7"/>
    <mergeCell ref="B8:D8"/>
    <mergeCell ref="C12:D12"/>
    <mergeCell ref="C13:D13"/>
    <mergeCell ref="C14:D14"/>
    <mergeCell ref="C15:D15"/>
    <mergeCell ref="C22:D22"/>
    <mergeCell ref="C16:D16"/>
    <mergeCell ref="A18:H18"/>
    <mergeCell ref="A23:F23"/>
    <mergeCell ref="A17:F17"/>
    <mergeCell ref="A24:F24"/>
    <mergeCell ref="B27:H27"/>
    <mergeCell ref="C21:D21"/>
    <mergeCell ref="C20:D20"/>
    <mergeCell ref="B19:D19"/>
    <mergeCell ref="A25:G25"/>
    <mergeCell ref="B26:H26"/>
  </mergeCells>
  <phoneticPr fontId="7" type="noConversion"/>
  <pageMargins left="0.51181102362204722" right="0.51181102362204722" top="0.78740157480314965" bottom="0.78740157480314965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30CCF-D0F0-49A8-9323-7B4F238B2C71}">
  <sheetPr>
    <pageSetUpPr fitToPage="1"/>
  </sheetPr>
  <dimension ref="A1:I27"/>
  <sheetViews>
    <sheetView view="pageBreakPreview" topLeftCell="A14" zoomScale="60" zoomScaleNormal="100" workbookViewId="0">
      <selection activeCell="O15" sqref="O15"/>
    </sheetView>
  </sheetViews>
  <sheetFormatPr defaultColWidth="9.140625" defaultRowHeight="14.25" x14ac:dyDescent="0.2"/>
  <cols>
    <col min="1" max="1" width="11.140625" style="11" customWidth="1"/>
    <col min="2" max="2" width="46.5703125" style="11" customWidth="1"/>
    <col min="3" max="3" width="29.140625" style="14" customWidth="1"/>
    <col min="4" max="4" width="23.42578125" style="14" customWidth="1"/>
    <col min="5" max="5" width="33.42578125" style="14" customWidth="1"/>
    <col min="6" max="6" width="32.140625" style="14" customWidth="1"/>
    <col min="7" max="7" width="32.85546875" style="11" customWidth="1"/>
    <col min="8" max="8" width="22.140625" style="11" customWidth="1"/>
    <col min="9" max="16384" width="9.140625" style="11"/>
  </cols>
  <sheetData>
    <row r="1" spans="1:9" ht="60.75" customHeight="1" x14ac:dyDescent="0.2">
      <c r="A1" s="9" t="s">
        <v>32</v>
      </c>
      <c r="B1" s="10" t="s">
        <v>29</v>
      </c>
      <c r="C1" s="10" t="s">
        <v>30</v>
      </c>
      <c r="D1" s="23"/>
      <c r="E1" s="10" t="s">
        <v>73</v>
      </c>
      <c r="F1" s="24"/>
      <c r="G1" s="10" t="s">
        <v>74</v>
      </c>
      <c r="H1" s="6">
        <f>F1/220</f>
        <v>0</v>
      </c>
    </row>
    <row r="2" spans="1:9" ht="41.25" customHeight="1" x14ac:dyDescent="0.2">
      <c r="A2" s="9" t="s">
        <v>23</v>
      </c>
      <c r="B2" s="80" t="s">
        <v>103</v>
      </c>
      <c r="C2" s="81"/>
      <c r="D2" s="82"/>
      <c r="E2" s="10" t="s">
        <v>14</v>
      </c>
      <c r="F2" s="10" t="s">
        <v>16</v>
      </c>
      <c r="G2" s="10" t="s">
        <v>15</v>
      </c>
      <c r="H2" s="10" t="s">
        <v>22</v>
      </c>
    </row>
    <row r="3" spans="1:9" ht="30" customHeight="1" x14ac:dyDescent="0.2">
      <c r="A3" s="30" t="s">
        <v>33</v>
      </c>
      <c r="B3" s="77" t="s">
        <v>90</v>
      </c>
      <c r="C3" s="78"/>
      <c r="D3" s="79"/>
      <c r="E3" s="57" t="s">
        <v>106</v>
      </c>
      <c r="F3" s="31" t="e">
        <f>F1*E3</f>
        <v>#VALUE!</v>
      </c>
      <c r="G3" s="60">
        <f>59-G4</f>
        <v>46.400000000000006</v>
      </c>
      <c r="H3" s="31" t="e">
        <f>F3*G3</f>
        <v>#VALUE!</v>
      </c>
    </row>
    <row r="4" spans="1:9" ht="51" customHeight="1" x14ac:dyDescent="0.2">
      <c r="A4" s="30" t="s">
        <v>34</v>
      </c>
      <c r="B4" s="77" t="s">
        <v>91</v>
      </c>
      <c r="C4" s="78"/>
      <c r="D4" s="79"/>
      <c r="E4" s="57" t="s">
        <v>106</v>
      </c>
      <c r="F4" s="33" t="e">
        <f>H1*312*E4</f>
        <v>#VALUE!</v>
      </c>
      <c r="G4" s="32">
        <f>3*(17/30+1+1+1+19/30)</f>
        <v>12.599999999999998</v>
      </c>
      <c r="H4" s="31" t="e">
        <f t="shared" ref="H4:H6" si="0">F4*G4</f>
        <v>#VALUE!</v>
      </c>
    </row>
    <row r="5" spans="1:9" ht="45.6" customHeight="1" x14ac:dyDescent="0.2">
      <c r="A5" s="30" t="s">
        <v>35</v>
      </c>
      <c r="B5" s="77" t="s">
        <v>92</v>
      </c>
      <c r="C5" s="78"/>
      <c r="D5" s="79"/>
      <c r="E5" s="57" t="s">
        <v>106</v>
      </c>
      <c r="F5" s="33" t="e">
        <f>H1*10*2*E5</f>
        <v>#VALUE!</v>
      </c>
      <c r="G5" s="53">
        <v>59</v>
      </c>
      <c r="H5" s="31" t="e">
        <f t="shared" si="0"/>
        <v>#VALUE!</v>
      </c>
    </row>
    <row r="6" spans="1:9" ht="45" customHeight="1" x14ac:dyDescent="0.2">
      <c r="A6" s="30" t="s">
        <v>36</v>
      </c>
      <c r="B6" s="77" t="s">
        <v>93</v>
      </c>
      <c r="C6" s="78"/>
      <c r="D6" s="79"/>
      <c r="E6" s="57" t="s">
        <v>106</v>
      </c>
      <c r="F6" s="33" t="e">
        <f>H1*52*E6</f>
        <v>#VALUE!</v>
      </c>
      <c r="G6" s="30">
        <v>3</v>
      </c>
      <c r="H6" s="31" t="e">
        <f t="shared" si="0"/>
        <v>#VALUE!</v>
      </c>
    </row>
    <row r="7" spans="1:9" ht="45" customHeight="1" x14ac:dyDescent="0.2">
      <c r="A7" s="51" t="s">
        <v>23</v>
      </c>
      <c r="B7" s="80" t="s">
        <v>94</v>
      </c>
      <c r="C7" s="81"/>
      <c r="D7" s="82"/>
      <c r="E7" s="52" t="s">
        <v>14</v>
      </c>
      <c r="F7" s="52" t="s">
        <v>95</v>
      </c>
      <c r="G7" s="52" t="s">
        <v>96</v>
      </c>
      <c r="H7" s="52" t="s">
        <v>98</v>
      </c>
    </row>
    <row r="8" spans="1:9" ht="63.6" customHeight="1" x14ac:dyDescent="0.2">
      <c r="A8" s="53" t="s">
        <v>37</v>
      </c>
      <c r="B8" s="83" t="s">
        <v>97</v>
      </c>
      <c r="C8" s="83"/>
      <c r="D8" s="83"/>
      <c r="E8" s="57" t="s">
        <v>106</v>
      </c>
      <c r="F8" s="54">
        <f>H1</f>
        <v>0</v>
      </c>
      <c r="G8" s="55">
        <v>72</v>
      </c>
      <c r="H8" s="50" t="e">
        <f>E8*F8*G8</f>
        <v>#VALUE!</v>
      </c>
    </row>
    <row r="9" spans="1:9" x14ac:dyDescent="0.2">
      <c r="A9" s="69" t="s">
        <v>105</v>
      </c>
      <c r="B9" s="69"/>
      <c r="C9" s="69"/>
      <c r="D9" s="69"/>
      <c r="E9" s="69"/>
      <c r="F9" s="69"/>
      <c r="G9" s="69"/>
      <c r="H9" s="22" t="e">
        <f>SUM(H3:H6,H8)</f>
        <v>#VALUE!</v>
      </c>
      <c r="I9" s="34"/>
    </row>
    <row r="10" spans="1:9" ht="24" customHeight="1" x14ac:dyDescent="0.2">
      <c r="A10" s="75" t="s">
        <v>21</v>
      </c>
      <c r="B10" s="75"/>
      <c r="C10" s="75"/>
      <c r="D10" s="75"/>
      <c r="E10" s="75"/>
      <c r="F10" s="75"/>
      <c r="G10" s="75"/>
      <c r="H10" s="75"/>
    </row>
    <row r="11" spans="1:9" ht="25.5" x14ac:dyDescent="0.2">
      <c r="A11" s="9" t="s">
        <v>23</v>
      </c>
      <c r="B11" s="73" t="s">
        <v>6</v>
      </c>
      <c r="C11" s="73"/>
      <c r="D11" s="73"/>
      <c r="E11" s="10" t="s">
        <v>24</v>
      </c>
      <c r="F11" s="10" t="s">
        <v>25</v>
      </c>
      <c r="G11" s="9" t="s">
        <v>17</v>
      </c>
      <c r="H11" s="10" t="s">
        <v>101</v>
      </c>
    </row>
    <row r="12" spans="1:9" ht="24" customHeight="1" x14ac:dyDescent="0.2">
      <c r="A12" s="53" t="s">
        <v>38</v>
      </c>
      <c r="B12" s="40" t="s">
        <v>55</v>
      </c>
      <c r="C12" s="86"/>
      <c r="D12" s="86"/>
      <c r="E12" s="35"/>
      <c r="F12" s="36"/>
      <c r="G12" s="29"/>
      <c r="H12" s="58">
        <f>G12*59</f>
        <v>0</v>
      </c>
    </row>
    <row r="13" spans="1:9" ht="22.5" customHeight="1" x14ac:dyDescent="0.2">
      <c r="A13" s="53" t="s">
        <v>39</v>
      </c>
      <c r="B13" s="40" t="s">
        <v>56</v>
      </c>
      <c r="C13" s="86"/>
      <c r="D13" s="86"/>
      <c r="E13" s="35"/>
      <c r="F13" s="36"/>
      <c r="G13" s="29"/>
      <c r="H13" s="58">
        <f>G13*59</f>
        <v>0</v>
      </c>
    </row>
    <row r="14" spans="1:9" ht="24" customHeight="1" x14ac:dyDescent="0.2">
      <c r="A14" s="53" t="s">
        <v>40</v>
      </c>
      <c r="B14" s="40" t="s">
        <v>58</v>
      </c>
      <c r="C14" s="86"/>
      <c r="D14" s="86"/>
      <c r="E14" s="35"/>
      <c r="F14" s="36"/>
      <c r="G14" s="29"/>
      <c r="H14" s="58">
        <f t="shared" ref="H14:H16" si="1">G14*59</f>
        <v>0</v>
      </c>
    </row>
    <row r="15" spans="1:9" ht="25.5" customHeight="1" x14ac:dyDescent="0.2">
      <c r="A15" s="53" t="s">
        <v>41</v>
      </c>
      <c r="B15" s="40" t="s">
        <v>57</v>
      </c>
      <c r="C15" s="86"/>
      <c r="D15" s="86"/>
      <c r="E15" s="35"/>
      <c r="F15" s="36"/>
      <c r="G15" s="29"/>
      <c r="H15" s="58">
        <f t="shared" si="1"/>
        <v>0</v>
      </c>
    </row>
    <row r="16" spans="1:9" ht="24.75" customHeight="1" x14ac:dyDescent="0.2">
      <c r="A16" s="53" t="s">
        <v>76</v>
      </c>
      <c r="B16" s="40" t="s">
        <v>59</v>
      </c>
      <c r="C16" s="86"/>
      <c r="D16" s="86"/>
      <c r="E16" s="35"/>
      <c r="F16" s="35"/>
      <c r="G16" s="29"/>
      <c r="H16" s="58">
        <f t="shared" si="1"/>
        <v>0</v>
      </c>
    </row>
    <row r="17" spans="1:8" ht="24.75" customHeight="1" x14ac:dyDescent="0.2">
      <c r="A17" s="69" t="s">
        <v>68</v>
      </c>
      <c r="B17" s="69"/>
      <c r="C17" s="69"/>
      <c r="D17" s="69"/>
      <c r="E17" s="69"/>
      <c r="F17" s="69"/>
      <c r="G17" s="22">
        <f>SUM(G12:G16)</f>
        <v>0</v>
      </c>
      <c r="H17" s="22">
        <f>SUM(H12:H16)</f>
        <v>0</v>
      </c>
    </row>
    <row r="18" spans="1:8" ht="24.75" customHeight="1" x14ac:dyDescent="0.2">
      <c r="A18" s="75" t="s">
        <v>70</v>
      </c>
      <c r="B18" s="75"/>
      <c r="C18" s="75"/>
      <c r="D18" s="75"/>
      <c r="E18" s="75"/>
      <c r="F18" s="75"/>
      <c r="G18" s="75"/>
      <c r="H18" s="75"/>
    </row>
    <row r="19" spans="1:8" ht="24.75" customHeight="1" x14ac:dyDescent="0.2">
      <c r="A19" s="9" t="s">
        <v>23</v>
      </c>
      <c r="B19" s="73" t="s">
        <v>6</v>
      </c>
      <c r="C19" s="73"/>
      <c r="D19" s="73"/>
      <c r="E19" s="10" t="s">
        <v>24</v>
      </c>
      <c r="F19" s="10" t="s">
        <v>25</v>
      </c>
      <c r="G19" s="9" t="s">
        <v>17</v>
      </c>
      <c r="H19" s="10" t="s">
        <v>101</v>
      </c>
    </row>
    <row r="20" spans="1:8" ht="24.75" customHeight="1" x14ac:dyDescent="0.2">
      <c r="A20" s="53" t="s">
        <v>77</v>
      </c>
      <c r="B20" s="39" t="s">
        <v>61</v>
      </c>
      <c r="C20" s="86"/>
      <c r="D20" s="86"/>
      <c r="E20" s="37"/>
      <c r="F20" s="37"/>
      <c r="G20" s="29"/>
      <c r="H20" s="58">
        <f>G20*59</f>
        <v>0</v>
      </c>
    </row>
    <row r="21" spans="1:8" ht="24.75" customHeight="1" x14ac:dyDescent="0.2">
      <c r="A21" s="53" t="s">
        <v>78</v>
      </c>
      <c r="B21" s="39" t="s">
        <v>62</v>
      </c>
      <c r="C21" s="86"/>
      <c r="D21" s="86"/>
      <c r="E21" s="37"/>
      <c r="F21" s="37"/>
      <c r="G21" s="29"/>
      <c r="H21" s="58">
        <f t="shared" ref="H21:H22" si="2">G21*59</f>
        <v>0</v>
      </c>
    </row>
    <row r="22" spans="1:8" ht="24.75" customHeight="1" x14ac:dyDescent="0.2">
      <c r="A22" s="53" t="s">
        <v>104</v>
      </c>
      <c r="B22" s="41" t="s">
        <v>64</v>
      </c>
      <c r="C22" s="86"/>
      <c r="D22" s="86"/>
      <c r="E22" s="35"/>
      <c r="F22" s="35"/>
      <c r="G22" s="29"/>
      <c r="H22" s="58">
        <f t="shared" si="2"/>
        <v>0</v>
      </c>
    </row>
    <row r="23" spans="1:8" x14ac:dyDescent="0.2">
      <c r="A23" s="69" t="s">
        <v>69</v>
      </c>
      <c r="B23" s="69"/>
      <c r="C23" s="69"/>
      <c r="D23" s="69"/>
      <c r="E23" s="69"/>
      <c r="F23" s="69"/>
      <c r="G23" s="22">
        <f>SUM(G20:G22)</f>
        <v>0</v>
      </c>
      <c r="H23" s="22">
        <f>SUM(H20:H22)</f>
        <v>0</v>
      </c>
    </row>
    <row r="24" spans="1:8" x14ac:dyDescent="0.2">
      <c r="A24" s="69" t="s">
        <v>71</v>
      </c>
      <c r="B24" s="69"/>
      <c r="C24" s="69"/>
      <c r="D24" s="69"/>
      <c r="E24" s="69"/>
      <c r="F24" s="69"/>
      <c r="G24" s="22">
        <f>G17+G23</f>
        <v>0</v>
      </c>
      <c r="H24" s="22">
        <f>H17+H23</f>
        <v>0</v>
      </c>
    </row>
    <row r="25" spans="1:8" ht="25.5" customHeight="1" x14ac:dyDescent="0.2">
      <c r="A25" s="73" t="s">
        <v>72</v>
      </c>
      <c r="B25" s="73"/>
      <c r="C25" s="73"/>
      <c r="D25" s="73"/>
      <c r="E25" s="73"/>
      <c r="F25" s="73"/>
      <c r="G25" s="73"/>
      <c r="H25" s="38" t="e">
        <f>H9+H24</f>
        <v>#VALUE!</v>
      </c>
    </row>
    <row r="26" spans="1:8" x14ac:dyDescent="0.2">
      <c r="A26" s="20" t="s">
        <v>65</v>
      </c>
      <c r="B26" s="74" t="s">
        <v>80</v>
      </c>
      <c r="C26" s="74"/>
      <c r="D26" s="74"/>
      <c r="E26" s="74"/>
      <c r="F26" s="74"/>
      <c r="G26" s="74"/>
      <c r="H26" s="74"/>
    </row>
    <row r="27" spans="1:8" ht="323.25" customHeight="1" x14ac:dyDescent="0.2">
      <c r="A27" s="20" t="s">
        <v>67</v>
      </c>
      <c r="B27" s="84" t="s">
        <v>79</v>
      </c>
      <c r="C27" s="85"/>
      <c r="D27" s="85"/>
      <c r="E27" s="85"/>
      <c r="F27" s="85"/>
      <c r="G27" s="85"/>
      <c r="H27" s="85"/>
    </row>
  </sheetData>
  <mergeCells count="26">
    <mergeCell ref="C15:D15"/>
    <mergeCell ref="C16:D16"/>
    <mergeCell ref="A17:F17"/>
    <mergeCell ref="A10:H10"/>
    <mergeCell ref="B11:D11"/>
    <mergeCell ref="C12:D12"/>
    <mergeCell ref="C13:D13"/>
    <mergeCell ref="C14:D14"/>
    <mergeCell ref="A9:G9"/>
    <mergeCell ref="B2:D2"/>
    <mergeCell ref="B3:D3"/>
    <mergeCell ref="B4:D4"/>
    <mergeCell ref="B5:D5"/>
    <mergeCell ref="B6:D6"/>
    <mergeCell ref="B7:D7"/>
    <mergeCell ref="B8:D8"/>
    <mergeCell ref="A18:H18"/>
    <mergeCell ref="B19:D19"/>
    <mergeCell ref="C20:D20"/>
    <mergeCell ref="C21:D21"/>
    <mergeCell ref="C22:D22"/>
    <mergeCell ref="A23:F23"/>
    <mergeCell ref="A24:F24"/>
    <mergeCell ref="A25:G25"/>
    <mergeCell ref="B26:H26"/>
    <mergeCell ref="B27:H27"/>
  </mergeCells>
  <phoneticPr fontId="7" type="noConversion"/>
  <pageMargins left="0.51181102362204722" right="0.51181102362204722" top="0.78740157480314965" bottom="0.78740157480314965" header="0.31496062992125984" footer="0.31496062992125984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B0D10-5C95-48DF-A7FC-80BFB5B38AF4}">
  <sheetPr>
    <pageSetUpPr fitToPage="1"/>
  </sheetPr>
  <dimension ref="A1:H29"/>
  <sheetViews>
    <sheetView tabSelected="1" view="pageBreakPreview" zoomScale="60" zoomScaleNormal="100" workbookViewId="0">
      <selection activeCell="F7" sqref="F7"/>
    </sheetView>
  </sheetViews>
  <sheetFormatPr defaultRowHeight="15" x14ac:dyDescent="0.25"/>
  <cols>
    <col min="1" max="1" width="13.140625" customWidth="1"/>
    <col min="2" max="2" width="55.28515625" bestFit="1" customWidth="1"/>
    <col min="3" max="3" width="22" customWidth="1"/>
    <col min="4" max="4" width="15.28515625" customWidth="1"/>
    <col min="5" max="5" width="34.7109375" customWidth="1"/>
    <col min="6" max="6" width="17.28515625" customWidth="1"/>
    <col min="7" max="7" width="21.42578125" bestFit="1" customWidth="1"/>
    <col min="8" max="8" width="16.140625" bestFit="1" customWidth="1"/>
  </cols>
  <sheetData>
    <row r="1" spans="1:8" ht="68.25" customHeight="1" x14ac:dyDescent="0.25">
      <c r="A1" s="9" t="s">
        <v>42</v>
      </c>
      <c r="B1" s="10" t="s">
        <v>31</v>
      </c>
      <c r="C1" s="10" t="s">
        <v>30</v>
      </c>
      <c r="D1" s="23"/>
      <c r="E1" s="10" t="s">
        <v>73</v>
      </c>
      <c r="F1" s="24"/>
      <c r="G1" s="10" t="s">
        <v>74</v>
      </c>
      <c r="H1" s="6">
        <f>F1/220</f>
        <v>0</v>
      </c>
    </row>
    <row r="2" spans="1:8" ht="25.5" x14ac:dyDescent="0.25">
      <c r="A2" s="9" t="s">
        <v>23</v>
      </c>
      <c r="B2" s="87" t="s">
        <v>9</v>
      </c>
      <c r="C2" s="87"/>
      <c r="D2" s="87"/>
      <c r="E2" s="5" t="s">
        <v>14</v>
      </c>
      <c r="F2" s="5" t="s">
        <v>16</v>
      </c>
      <c r="G2" s="5" t="s">
        <v>15</v>
      </c>
      <c r="H2" s="5" t="s">
        <v>22</v>
      </c>
    </row>
    <row r="3" spans="1:8" ht="28.5" customHeight="1" x14ac:dyDescent="0.25">
      <c r="A3" s="30" t="s">
        <v>43</v>
      </c>
      <c r="B3" s="77" t="s">
        <v>110</v>
      </c>
      <c r="C3" s="78"/>
      <c r="D3" s="79"/>
      <c r="E3" s="57" t="s">
        <v>109</v>
      </c>
      <c r="F3" s="61" t="e">
        <f>F1*E3</f>
        <v>#VALUE!</v>
      </c>
      <c r="G3" s="59">
        <f>59-G4</f>
        <v>46.400000000000006</v>
      </c>
      <c r="H3" s="61" t="e">
        <f>F3*G3</f>
        <v>#VALUE!</v>
      </c>
    </row>
    <row r="4" spans="1:8" ht="43.5" customHeight="1" x14ac:dyDescent="0.25">
      <c r="A4" s="30" t="s">
        <v>44</v>
      </c>
      <c r="B4" s="77" t="s">
        <v>111</v>
      </c>
      <c r="C4" s="78"/>
      <c r="D4" s="79"/>
      <c r="E4" s="57" t="s">
        <v>109</v>
      </c>
      <c r="F4" s="61" t="e">
        <f>H1*312*E4</f>
        <v>#VALUE!</v>
      </c>
      <c r="G4" s="2">
        <f>3*(17/30+1+1+1+19/30)</f>
        <v>12.599999999999998</v>
      </c>
      <c r="H4" s="61" t="e">
        <f t="shared" ref="H4" si="0">F4*G4</f>
        <v>#VALUE!</v>
      </c>
    </row>
    <row r="5" spans="1:8" ht="27.75" customHeight="1" x14ac:dyDescent="0.25">
      <c r="A5" s="30" t="s">
        <v>45</v>
      </c>
      <c r="B5" s="77" t="s">
        <v>112</v>
      </c>
      <c r="C5" s="78"/>
      <c r="D5" s="79"/>
      <c r="E5" s="57" t="s">
        <v>106</v>
      </c>
      <c r="F5" s="61" t="e">
        <f>H1*10*2*E5</f>
        <v>#VALUE!</v>
      </c>
      <c r="G5" s="50">
        <v>59</v>
      </c>
      <c r="H5" s="61" t="e">
        <f>F5*G5</f>
        <v>#VALUE!</v>
      </c>
    </row>
    <row r="6" spans="1:8" ht="44.45" customHeight="1" x14ac:dyDescent="0.25">
      <c r="A6" s="30" t="s">
        <v>46</v>
      </c>
      <c r="B6" s="77" t="s">
        <v>113</v>
      </c>
      <c r="C6" s="78"/>
      <c r="D6" s="79"/>
      <c r="E6" s="57" t="s">
        <v>109</v>
      </c>
      <c r="F6" s="61" t="e">
        <f>H1*52*E6</f>
        <v>#VALUE!</v>
      </c>
      <c r="G6" s="3">
        <v>3</v>
      </c>
      <c r="H6" s="61" t="e">
        <f>F6*G6</f>
        <v>#VALUE!</v>
      </c>
    </row>
    <row r="7" spans="1:8" ht="44.45" customHeight="1" x14ac:dyDescent="0.25">
      <c r="A7" s="62" t="s">
        <v>47</v>
      </c>
      <c r="B7" s="77" t="s">
        <v>114</v>
      </c>
      <c r="C7" s="78"/>
      <c r="D7" s="79"/>
      <c r="E7" s="57" t="s">
        <v>106</v>
      </c>
      <c r="F7" s="88" t="s">
        <v>116</v>
      </c>
      <c r="G7" s="50">
        <v>59</v>
      </c>
      <c r="H7" s="61" t="e">
        <f>F7*G7</f>
        <v>#VALUE!</v>
      </c>
    </row>
    <row r="8" spans="1:8" ht="33" customHeight="1" x14ac:dyDescent="0.25">
      <c r="A8" s="51" t="s">
        <v>23</v>
      </c>
      <c r="B8" s="80" t="s">
        <v>94</v>
      </c>
      <c r="C8" s="81"/>
      <c r="D8" s="82"/>
      <c r="E8" s="52" t="s">
        <v>14</v>
      </c>
      <c r="F8" s="52" t="s">
        <v>95</v>
      </c>
      <c r="G8" s="52" t="s">
        <v>96</v>
      </c>
      <c r="H8" s="52" t="s">
        <v>98</v>
      </c>
    </row>
    <row r="9" spans="1:8" ht="70.5" customHeight="1" x14ac:dyDescent="0.25">
      <c r="A9" s="53" t="s">
        <v>48</v>
      </c>
      <c r="B9" s="83" t="s">
        <v>97</v>
      </c>
      <c r="C9" s="83"/>
      <c r="D9" s="83"/>
      <c r="E9" s="57" t="s">
        <v>106</v>
      </c>
      <c r="F9" s="54">
        <f>H1</f>
        <v>0</v>
      </c>
      <c r="G9" s="55">
        <v>72</v>
      </c>
      <c r="H9" s="56" t="e">
        <f>E9*F9*G9</f>
        <v>#VALUE!</v>
      </c>
    </row>
    <row r="10" spans="1:8" ht="27" customHeight="1" x14ac:dyDescent="0.25">
      <c r="A10" s="69" t="s">
        <v>107</v>
      </c>
      <c r="B10" s="69"/>
      <c r="C10" s="69"/>
      <c r="D10" s="69"/>
      <c r="E10" s="69"/>
      <c r="F10" s="69"/>
      <c r="G10" s="69"/>
      <c r="H10" s="8" t="e">
        <f>SUM(H3:H7,H9)</f>
        <v>#VALUE!</v>
      </c>
    </row>
    <row r="11" spans="1:8" s="11" customFormat="1" ht="24" customHeight="1" x14ac:dyDescent="0.2">
      <c r="A11" s="75" t="s">
        <v>21</v>
      </c>
      <c r="B11" s="75"/>
      <c r="C11" s="75"/>
      <c r="D11" s="75"/>
      <c r="E11" s="75"/>
      <c r="F11" s="75"/>
      <c r="G11" s="75"/>
      <c r="H11" s="75"/>
    </row>
    <row r="12" spans="1:8" s="11" customFormat="1" ht="42.75" customHeight="1" x14ac:dyDescent="0.2">
      <c r="A12" s="9" t="s">
        <v>23</v>
      </c>
      <c r="B12" s="73" t="s">
        <v>6</v>
      </c>
      <c r="C12" s="73"/>
      <c r="D12" s="73"/>
      <c r="E12" s="10" t="s">
        <v>24</v>
      </c>
      <c r="F12" s="10" t="s">
        <v>25</v>
      </c>
      <c r="G12" s="9" t="s">
        <v>17</v>
      </c>
      <c r="H12" s="10" t="s">
        <v>101</v>
      </c>
    </row>
    <row r="13" spans="1:8" s="11" customFormat="1" ht="24" customHeight="1" x14ac:dyDescent="0.2">
      <c r="A13" s="53" t="s">
        <v>49</v>
      </c>
      <c r="B13" s="40" t="s">
        <v>55</v>
      </c>
      <c r="C13" s="86"/>
      <c r="D13" s="86"/>
      <c r="E13" s="35"/>
      <c r="F13" s="36"/>
      <c r="G13" s="29"/>
      <c r="H13" s="58">
        <f t="shared" ref="H13:H17" si="1">G13*59</f>
        <v>0</v>
      </c>
    </row>
    <row r="14" spans="1:8" s="11" customFormat="1" ht="22.5" customHeight="1" x14ac:dyDescent="0.2">
      <c r="A14" s="53" t="s">
        <v>50</v>
      </c>
      <c r="B14" s="40" t="s">
        <v>56</v>
      </c>
      <c r="C14" s="86"/>
      <c r="D14" s="86"/>
      <c r="E14" s="35"/>
      <c r="F14" s="36"/>
      <c r="G14" s="29"/>
      <c r="H14" s="58">
        <f t="shared" si="1"/>
        <v>0</v>
      </c>
    </row>
    <row r="15" spans="1:8" s="11" customFormat="1" ht="24" customHeight="1" x14ac:dyDescent="0.2">
      <c r="A15" s="53" t="s">
        <v>51</v>
      </c>
      <c r="B15" s="40" t="s">
        <v>58</v>
      </c>
      <c r="C15" s="86"/>
      <c r="D15" s="86"/>
      <c r="E15" s="35"/>
      <c r="F15" s="36"/>
      <c r="G15" s="29"/>
      <c r="H15" s="58">
        <f t="shared" si="1"/>
        <v>0</v>
      </c>
    </row>
    <row r="16" spans="1:8" s="11" customFormat="1" ht="25.5" customHeight="1" x14ac:dyDescent="0.2">
      <c r="A16" s="53" t="s">
        <v>82</v>
      </c>
      <c r="B16" s="40" t="s">
        <v>57</v>
      </c>
      <c r="C16" s="86"/>
      <c r="D16" s="86"/>
      <c r="E16" s="35"/>
      <c r="F16" s="36"/>
      <c r="G16" s="29"/>
      <c r="H16" s="58">
        <f t="shared" si="1"/>
        <v>0</v>
      </c>
    </row>
    <row r="17" spans="1:8" s="11" customFormat="1" ht="24.75" customHeight="1" x14ac:dyDescent="0.2">
      <c r="A17" s="53" t="s">
        <v>83</v>
      </c>
      <c r="B17" s="40" t="s">
        <v>59</v>
      </c>
      <c r="C17" s="86"/>
      <c r="D17" s="86"/>
      <c r="E17" s="35"/>
      <c r="F17" s="35"/>
      <c r="G17" s="29"/>
      <c r="H17" s="58">
        <f t="shared" si="1"/>
        <v>0</v>
      </c>
    </row>
    <row r="18" spans="1:8" s="11" customFormat="1" ht="24.75" customHeight="1" x14ac:dyDescent="0.2">
      <c r="A18" s="69" t="s">
        <v>68</v>
      </c>
      <c r="B18" s="69"/>
      <c r="C18" s="69"/>
      <c r="D18" s="69"/>
      <c r="E18" s="69"/>
      <c r="F18" s="69"/>
      <c r="G18" s="22">
        <f>SUM(G13:G17)</f>
        <v>0</v>
      </c>
      <c r="H18" s="22">
        <f>SUM(H13:H17)</f>
        <v>0</v>
      </c>
    </row>
    <row r="19" spans="1:8" s="11" customFormat="1" ht="24.75" customHeight="1" x14ac:dyDescent="0.2">
      <c r="A19" s="75" t="s">
        <v>70</v>
      </c>
      <c r="B19" s="75"/>
      <c r="C19" s="75"/>
      <c r="D19" s="75"/>
      <c r="E19" s="75"/>
      <c r="F19" s="75"/>
      <c r="G19" s="75"/>
      <c r="H19" s="75"/>
    </row>
    <row r="20" spans="1:8" s="11" customFormat="1" ht="38.450000000000003" customHeight="1" x14ac:dyDescent="0.2">
      <c r="A20" s="9" t="s">
        <v>23</v>
      </c>
      <c r="B20" s="73" t="s">
        <v>6</v>
      </c>
      <c r="C20" s="73"/>
      <c r="D20" s="73"/>
      <c r="E20" s="10" t="s">
        <v>24</v>
      </c>
      <c r="F20" s="10" t="s">
        <v>25</v>
      </c>
      <c r="G20" s="9" t="s">
        <v>17</v>
      </c>
      <c r="H20" s="10" t="s">
        <v>101</v>
      </c>
    </row>
    <row r="21" spans="1:8" s="11" customFormat="1" ht="24.75" customHeight="1" x14ac:dyDescent="0.2">
      <c r="A21" s="53" t="s">
        <v>84</v>
      </c>
      <c r="B21" s="39" t="s">
        <v>61</v>
      </c>
      <c r="C21" s="86"/>
      <c r="D21" s="86"/>
      <c r="E21" s="37"/>
      <c r="F21" s="37"/>
      <c r="G21" s="29"/>
      <c r="H21" s="31">
        <f>G21*59</f>
        <v>0</v>
      </c>
    </row>
    <row r="22" spans="1:8" s="11" customFormat="1" ht="24.75" customHeight="1" x14ac:dyDescent="0.2">
      <c r="A22" s="53" t="s">
        <v>85</v>
      </c>
      <c r="B22" s="39" t="s">
        <v>62</v>
      </c>
      <c r="C22" s="86"/>
      <c r="D22" s="86"/>
      <c r="E22" s="37"/>
      <c r="F22" s="37"/>
      <c r="G22" s="29"/>
      <c r="H22" s="31">
        <f t="shared" ref="H22:H23" si="2">G22*59</f>
        <v>0</v>
      </c>
    </row>
    <row r="23" spans="1:8" s="11" customFormat="1" ht="24.75" customHeight="1" x14ac:dyDescent="0.2">
      <c r="A23" s="53" t="s">
        <v>108</v>
      </c>
      <c r="B23" s="41" t="s">
        <v>64</v>
      </c>
      <c r="C23" s="86"/>
      <c r="D23" s="86"/>
      <c r="E23" s="35"/>
      <c r="F23" s="35"/>
      <c r="G23" s="29"/>
      <c r="H23" s="31">
        <f t="shared" si="2"/>
        <v>0</v>
      </c>
    </row>
    <row r="24" spans="1:8" s="11" customFormat="1" ht="14.25" x14ac:dyDescent="0.2">
      <c r="A24" s="69" t="s">
        <v>69</v>
      </c>
      <c r="B24" s="69"/>
      <c r="C24" s="69"/>
      <c r="D24" s="69"/>
      <c r="E24" s="69"/>
      <c r="F24" s="69"/>
      <c r="G24" s="22">
        <f>SUM(G21:G23)</f>
        <v>0</v>
      </c>
      <c r="H24" s="22">
        <f>SUM(H21:H23)</f>
        <v>0</v>
      </c>
    </row>
    <row r="25" spans="1:8" s="11" customFormat="1" ht="14.25" x14ac:dyDescent="0.2">
      <c r="A25" s="69" t="s">
        <v>71</v>
      </c>
      <c r="B25" s="69"/>
      <c r="C25" s="69"/>
      <c r="D25" s="69"/>
      <c r="E25" s="69"/>
      <c r="F25" s="69"/>
      <c r="G25" s="22">
        <f>G18+G24</f>
        <v>0</v>
      </c>
      <c r="H25" s="22">
        <f>H18+H24</f>
        <v>0</v>
      </c>
    </row>
    <row r="26" spans="1:8" s="11" customFormat="1" ht="25.5" customHeight="1" x14ac:dyDescent="0.2">
      <c r="A26" s="73" t="s">
        <v>72</v>
      </c>
      <c r="B26" s="73"/>
      <c r="C26" s="73"/>
      <c r="D26" s="73"/>
      <c r="E26" s="73"/>
      <c r="F26" s="73"/>
      <c r="G26" s="73"/>
      <c r="H26" s="38" t="e">
        <f>H10+H25</f>
        <v>#VALUE!</v>
      </c>
    </row>
    <row r="27" spans="1:8" s="11" customFormat="1" ht="34.5" customHeight="1" x14ac:dyDescent="0.2">
      <c r="A27" s="20" t="s">
        <v>65</v>
      </c>
      <c r="B27" s="84" t="s">
        <v>86</v>
      </c>
      <c r="C27" s="85"/>
      <c r="D27" s="85"/>
      <c r="E27" s="85"/>
      <c r="F27" s="85"/>
      <c r="G27" s="85"/>
      <c r="H27" s="85"/>
    </row>
    <row r="28" spans="1:8" s="11" customFormat="1" ht="395.25" customHeight="1" x14ac:dyDescent="0.2">
      <c r="A28" s="20" t="s">
        <v>67</v>
      </c>
      <c r="B28" s="84" t="s">
        <v>79</v>
      </c>
      <c r="C28" s="85"/>
      <c r="D28" s="85"/>
      <c r="E28" s="85"/>
      <c r="F28" s="85"/>
      <c r="G28" s="85"/>
      <c r="H28" s="85"/>
    </row>
    <row r="29" spans="1:8" s="11" customFormat="1" ht="14.25" x14ac:dyDescent="0.2">
      <c r="C29" s="14"/>
      <c r="D29" s="14"/>
      <c r="E29" s="14"/>
      <c r="F29" s="14"/>
    </row>
  </sheetData>
  <mergeCells count="27">
    <mergeCell ref="B12:D12"/>
    <mergeCell ref="A11:H11"/>
    <mergeCell ref="C13:D13"/>
    <mergeCell ref="C14:D14"/>
    <mergeCell ref="C15:D15"/>
    <mergeCell ref="A10:G10"/>
    <mergeCell ref="B2:D2"/>
    <mergeCell ref="B3:D3"/>
    <mergeCell ref="B4:D4"/>
    <mergeCell ref="B5:D5"/>
    <mergeCell ref="B6:D6"/>
    <mergeCell ref="B8:D8"/>
    <mergeCell ref="B9:D9"/>
    <mergeCell ref="B7:D7"/>
    <mergeCell ref="C21:D21"/>
    <mergeCell ref="C22:D22"/>
    <mergeCell ref="B28:H28"/>
    <mergeCell ref="C23:D23"/>
    <mergeCell ref="A24:F24"/>
    <mergeCell ref="A25:F25"/>
    <mergeCell ref="A26:G26"/>
    <mergeCell ref="B27:H27"/>
    <mergeCell ref="C16:D16"/>
    <mergeCell ref="C17:D17"/>
    <mergeCell ref="A18:F18"/>
    <mergeCell ref="A19:H19"/>
    <mergeCell ref="B20:D20"/>
  </mergeCells>
  <phoneticPr fontId="7" type="noConversion"/>
  <pageMargins left="0.51181102362204722" right="0.51181102362204722" top="0.78740157480314965" bottom="0.78740157480314965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TOTALIZAÇÃO</vt:lpstr>
      <vt:lpstr>ITEM 1.1 ASEG-03</vt:lpstr>
      <vt:lpstr>ITEM 1.2 ABD-03 </vt:lpstr>
      <vt:lpstr>ITEM 1.3 ASUPCOMP-02</vt:lpstr>
      <vt:lpstr>TOTALIZAÇÃO!Print_Area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Leite Reis</dc:creator>
  <dc:description/>
  <cp:lastModifiedBy>WALKELINE DIAS</cp:lastModifiedBy>
  <cp:revision>0</cp:revision>
  <cp:lastPrinted>2023-03-08T18:45:10Z</cp:lastPrinted>
  <dcterms:created xsi:type="dcterms:W3CDTF">2021-06-24T15:19:27Z</dcterms:created>
  <dcterms:modified xsi:type="dcterms:W3CDTF">2024-05-30T22:18:37Z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0x0101002448508ED8211248A6A6D6D749BC641B</vt:lpwstr>
  </property>
</Properties>
</file>